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'Individual'!$A$2:$AN$31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<sst xmlns="http://schemas.openxmlformats.org/spreadsheetml/2006/main" count="136" uniqueCount="67">
  <si>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</si>
  <si>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</si>
  <si>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</si>
  <si>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</si>
  <si>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</si>
  <si>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</si>
  <si>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</si>
  <si>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</si>
  <si>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</si>
  <si>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</si>
  <si>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</si>
  <si>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</si>
  <si>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</si>
  <si>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</si>
  <si>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</si>
  <si>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</si>
  <si>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</si>
  <si>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</si>
  <si>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</si>
  <si>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</si>
  <si>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</si>
  <si>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</si>
  <si>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</si>
  <si>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</si>
  <si>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</si>
  <si>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</si>
  <si>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</si>
  <si>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</si>
  <si>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</si>
  <si>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</si>
  <si>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</si>
  <si>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-</t>
  </si>
  <si>
    <t>4a DIVISIÓ MASCULINA B</t>
  </si>
  <si>
    <t>LES GAVARRES C</t>
  </si>
  <si>
    <t>COMARCAL D</t>
  </si>
  <si>
    <t>VILABOWLING B</t>
  </si>
  <si>
    <t>XTREME B</t>
  </si>
  <si>
    <t>PENEDÈS</t>
  </si>
  <si>
    <t>JORDI MARTÍ PERALES</t>
  </si>
  <si>
    <t>ÁLEX FERNÁNDEZ QUINTAS</t>
  </si>
  <si>
    <t>ALEJO SORIANO LEÓN</t>
  </si>
  <si>
    <t>DAVID ABADA SANTAMARIA</t>
  </si>
  <si>
    <t>JORDI MASSANA GASSÓ</t>
  </si>
  <si>
    <t>DIEGO PACO PÉREZ</t>
  </si>
  <si>
    <t>XAVIER FERNÁNDEZ ROVIRA</t>
  </si>
  <si>
    <t>CARLOS DE LA CRUZ TABERO</t>
  </si>
  <si>
    <t>JULIÁN PÉREZ-RESÓN LAMBELET</t>
  </si>
  <si>
    <t>MARCO MORENO CAMACHO</t>
  </si>
  <si>
    <t>MARCOS ROCA OÑA</t>
  </si>
  <si>
    <t>MOISÉS SEMPERE GANCHARRO</t>
  </si>
  <si>
    <t>ANDRÉS GULLON LÓPEZ</t>
  </si>
  <si>
    <t>JORDI PALLARÉS ALBARAT</t>
  </si>
  <si>
    <t>J. IVAN JIMÉNEZ NÚÑEZ</t>
  </si>
  <si>
    <t>MARCEL·LÍ SANGES ESMERATS</t>
  </si>
  <si>
    <t>JOSÉ LÓPEZ PORRAS</t>
  </si>
  <si>
    <t>JORDI JORDÀ FÀBREGA</t>
  </si>
  <si>
    <t>PERE SADURNÍ ESCOFET</t>
  </si>
  <si>
    <t>OLIVER CAYUELA PUNZANO</t>
  </si>
  <si>
    <t>18-gen-09</t>
  </si>
  <si>
    <t>CÉSAR MUÑOZ CASADO</t>
  </si>
  <si>
    <t>JUAN DEL HOYO POVEDA</t>
  </si>
  <si>
    <t>GIOVANNI CRISTI CÁCERES</t>
  </si>
  <si>
    <t>17-maig-09</t>
  </si>
  <si>
    <t>IÑAKI DE ERAUSQUIN PULGAR</t>
  </si>
  <si>
    <t>MIGUEL ROSAS CABEZAS</t>
  </si>
  <si>
    <t>AMARO CAYUELA VICTÓRIA</t>
  </si>
  <si>
    <t>MÀXIM M. DUASO CASTELLANO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</si>
</sst>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10">
      <selection activeCell="D36" sqref="D3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39768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33</v>
      </c>
      <c r="D9" s="20"/>
      <c r="E9" s="11"/>
      <c r="G9" s="9" t="s">
        <v>34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7</v>
      </c>
      <c r="F11" s="11"/>
      <c r="G11" s="9" t="s">
        <v>36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37</v>
      </c>
      <c r="E13" s="11">
        <v>10</v>
      </c>
      <c r="F13" s="11"/>
      <c r="G13" s="54" t="s">
        <v>31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PENEDÈS</v>
      </c>
      <c r="E15" s="11">
        <v>0</v>
      </c>
      <c r="F15" s="11"/>
      <c r="G15" s="9" t="str">
        <f>G11</f>
        <v>XTREME B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C</v>
      </c>
      <c r="E17" s="11"/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D</v>
      </c>
      <c r="E19" s="11">
        <v>8</v>
      </c>
      <c r="F19" s="11"/>
      <c r="G19" s="9" t="str">
        <f>C11</f>
        <v>VILABOWLING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B</v>
      </c>
      <c r="E21" s="11">
        <v>10</v>
      </c>
      <c r="F21" s="11"/>
      <c r="G21" s="9" t="str">
        <f>C9</f>
        <v>LES GAVARRES C</v>
      </c>
      <c r="I21" s="11"/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D</v>
      </c>
      <c r="E23" s="11">
        <v>9</v>
      </c>
      <c r="F23" s="11"/>
      <c r="G23" s="9" t="str">
        <f>C13</f>
        <v>PENEDÈS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XTREME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COMARCAL D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10</v>
      </c>
      <c r="F29" s="11"/>
      <c r="G29" s="9" t="str">
        <f>C9</f>
        <v>LES GAVARRES C</v>
      </c>
      <c r="I29" s="11"/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B</v>
      </c>
      <c r="E31" s="11">
        <v>10</v>
      </c>
      <c r="G31" s="9" t="str">
        <f>C13</f>
        <v>PENEDÈS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C</v>
      </c>
      <c r="E33" s="11"/>
      <c r="G33" s="9" t="str">
        <f>C13</f>
        <v>PENEDÈS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VILABOWLING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1</v>
      </c>
      <c r="G37" s="9" t="str">
        <f>G9</f>
        <v>COMARCAL D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34</v>
      </c>
      <c r="C45" s="41"/>
      <c r="D45" s="53"/>
      <c r="E45" s="43">
        <f>10+8+9+10+9</f>
        <v>46</v>
      </c>
      <c r="F45" s="44"/>
      <c r="G45" s="44"/>
      <c r="H45" s="42">
        <f>SUM(E45:G45)</f>
        <v>46</v>
      </c>
      <c r="J45" s="5"/>
      <c r="K45" s="5"/>
    </row>
    <row r="46" spans="2:11" ht="20.25">
      <c r="B46" s="38" t="s">
        <v>35</v>
      </c>
      <c r="C46" s="41"/>
      <c r="D46" s="53"/>
      <c r="E46" s="43">
        <f>7+2+10+8+10</f>
        <v>37</v>
      </c>
      <c r="F46" s="44"/>
      <c r="G46" s="44"/>
      <c r="H46" s="42">
        <f>SUM(E46:G46)</f>
        <v>37</v>
      </c>
      <c r="J46" s="14"/>
      <c r="K46" s="14"/>
    </row>
    <row r="47" spans="2:11" ht="20.25">
      <c r="B47" s="30" t="s">
        <v>36</v>
      </c>
      <c r="C47" s="26"/>
      <c r="D47" s="13"/>
      <c r="E47" s="43">
        <f>3+10+10+10+1</f>
        <v>34</v>
      </c>
      <c r="F47" s="45"/>
      <c r="G47" s="45"/>
      <c r="H47" s="42">
        <f>SUM(E47:G47)</f>
        <v>34</v>
      </c>
      <c r="J47" s="14"/>
      <c r="K47" s="14"/>
    </row>
    <row r="48" spans="2:11" ht="20.25">
      <c r="B48" s="38" t="s">
        <v>37</v>
      </c>
      <c r="C48" s="39"/>
      <c r="D48" s="15"/>
      <c r="E48" s="43">
        <f>10+0+1+2+10</f>
        <v>23</v>
      </c>
      <c r="F48" s="44"/>
      <c r="G48" s="44"/>
      <c r="H48" s="42">
        <f>SUM(E48:G48)</f>
        <v>23</v>
      </c>
      <c r="J48" s="14"/>
      <c r="K48" s="14"/>
    </row>
    <row r="49" spans="2:11" ht="20.25">
      <c r="B49" s="38" t="s">
        <v>33</v>
      </c>
      <c r="C49" s="41"/>
      <c r="D49" s="53"/>
      <c r="E49" s="43">
        <v>0</v>
      </c>
      <c r="F49" s="44"/>
      <c r="G49" s="44"/>
      <c r="H49" s="42">
        <f>SUM(E49:G49)</f>
        <v>0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58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54" t="s">
        <v>31</v>
      </c>
      <c r="D9" s="20"/>
      <c r="E9" s="11"/>
      <c r="G9" s="9" t="str">
        <f>'Equips 1aC'!G9</f>
        <v>COMARCAL D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VILABOWLING B</v>
      </c>
      <c r="E11" s="11">
        <v>8</v>
      </c>
      <c r="F11" s="11"/>
      <c r="G11" s="9" t="str">
        <f>'Equips 1aC'!G11</f>
        <v>XTREME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PENEDÈS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PENEDÈS</v>
      </c>
      <c r="E15" s="11">
        <v>8</v>
      </c>
      <c r="F15" s="11"/>
      <c r="G15" s="9" t="str">
        <f>G11</f>
        <v>XTREME B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-</v>
      </c>
      <c r="E17" s="11"/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D</v>
      </c>
      <c r="E19" s="11">
        <v>2</v>
      </c>
      <c r="F19" s="11"/>
      <c r="G19" s="9" t="str">
        <f>C11</f>
        <v>VILABOWLING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B</v>
      </c>
      <c r="E21" s="11">
        <v>10</v>
      </c>
      <c r="F21" s="11"/>
      <c r="G21" s="9" t="str">
        <f>C9</f>
        <v>-</v>
      </c>
      <c r="I21" s="11"/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D</v>
      </c>
      <c r="E23" s="11">
        <v>7</v>
      </c>
      <c r="F23" s="11"/>
      <c r="G23" s="9" t="str">
        <f>C13</f>
        <v>PENEDÈS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XTREME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COMARCAL D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10</v>
      </c>
      <c r="F29" s="11"/>
      <c r="G29" s="9" t="str">
        <f>C9</f>
        <v>-</v>
      </c>
      <c r="I29" s="11"/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B</v>
      </c>
      <c r="E31" s="11">
        <v>10</v>
      </c>
      <c r="G31" s="9" t="str">
        <f>C13</f>
        <v>PENEDÈS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-</v>
      </c>
      <c r="E33" s="11"/>
      <c r="G33" s="9" t="str">
        <f>C13</f>
        <v>PENEDÈS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VILABOWLING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3</v>
      </c>
      <c r="G37" s="9" t="str">
        <f>G9</f>
        <v>COMARCAL D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41"/>
      <c r="D45" s="53"/>
      <c r="E45" s="43">
        <f>7+2+10+8+10</f>
        <v>37</v>
      </c>
      <c r="F45" s="43">
        <f>8+8+10+10+10</f>
        <v>46</v>
      </c>
      <c r="G45" s="44"/>
      <c r="H45" s="42">
        <f>SUM(E45:G45)</f>
        <v>83</v>
      </c>
      <c r="J45" s="5"/>
      <c r="K45" s="5"/>
    </row>
    <row r="46" spans="2:11" ht="20.25">
      <c r="B46" s="38" t="s">
        <v>34</v>
      </c>
      <c r="C46" s="41"/>
      <c r="D46" s="53"/>
      <c r="E46" s="43">
        <f>10+8+9+10+9</f>
        <v>46</v>
      </c>
      <c r="F46" s="43">
        <f>10+2+7+10+7</f>
        <v>36</v>
      </c>
      <c r="G46" s="45"/>
      <c r="H46" s="42">
        <f>SUM(E46:G46)</f>
        <v>82</v>
      </c>
      <c r="J46" s="14"/>
      <c r="K46" s="14"/>
    </row>
    <row r="47" spans="2:11" ht="20.25">
      <c r="B47" s="30" t="s">
        <v>36</v>
      </c>
      <c r="C47" s="26"/>
      <c r="D47" s="13"/>
      <c r="E47" s="43">
        <f>3+10+10+10+1</f>
        <v>34</v>
      </c>
      <c r="F47" s="43">
        <f>2+2+10+10+3</f>
        <v>27</v>
      </c>
      <c r="G47" s="44"/>
      <c r="H47" s="42">
        <f>SUM(E47:G47)</f>
        <v>61</v>
      </c>
      <c r="J47" s="14"/>
      <c r="K47" s="14"/>
    </row>
    <row r="48" spans="2:11" ht="20.25">
      <c r="B48" s="38" t="s">
        <v>37</v>
      </c>
      <c r="C48" s="39"/>
      <c r="D48" s="15"/>
      <c r="E48" s="43">
        <f>10+0+1+2+10</f>
        <v>23</v>
      </c>
      <c r="F48" s="43">
        <f>10+8+3+0+10</f>
        <v>31</v>
      </c>
      <c r="G48" s="44"/>
      <c r="H48" s="42">
        <f>SUM(E48:G48)</f>
        <v>54</v>
      </c>
      <c r="J48" s="14"/>
      <c r="K48" s="14"/>
    </row>
    <row r="49" spans="3:11" ht="15">
      <c r="C49" s="13"/>
      <c r="D49" s="13"/>
      <c r="E49" s="14"/>
      <c r="F49" s="14"/>
      <c r="G49" s="14"/>
      <c r="H49" s="14"/>
      <c r="I49" s="14"/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4:11" ht="15">
      <c r="D63" s="13"/>
      <c r="E63" s="13"/>
      <c r="F63" s="13"/>
      <c r="G63" s="13"/>
      <c r="H63" s="13"/>
      <c r="I63" s="13"/>
      <c r="J63" s="13"/>
      <c r="K63" s="13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62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31</v>
      </c>
      <c r="D9" s="20"/>
      <c r="E9" s="11"/>
      <c r="G9" s="9" t="str">
        <f>'Equips 1aC'!G9</f>
        <v>COMARCAL D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VILABOWLING B</v>
      </c>
      <c r="E11" s="11">
        <v>4</v>
      </c>
      <c r="F11" s="11"/>
      <c r="G11" s="9" t="str">
        <f>'Equips 1aC'!G11</f>
        <v>XTREME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PENEDÈS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PENEDÈS</v>
      </c>
      <c r="E15" s="11">
        <v>7</v>
      </c>
      <c r="F15" s="11"/>
      <c r="G15" s="9" t="str">
        <f>G11</f>
        <v>XTREME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-</v>
      </c>
      <c r="E17" s="11"/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D</v>
      </c>
      <c r="E19" s="11">
        <v>2</v>
      </c>
      <c r="F19" s="11"/>
      <c r="G19" s="9" t="str">
        <f>C11</f>
        <v>VILABOWLING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B</v>
      </c>
      <c r="E21" s="11">
        <v>10</v>
      </c>
      <c r="F21" s="11"/>
      <c r="G21" s="9" t="str">
        <f>C9</f>
        <v>-</v>
      </c>
      <c r="I21" s="11"/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D</v>
      </c>
      <c r="E23" s="11">
        <v>7</v>
      </c>
      <c r="F23" s="11"/>
      <c r="G23" s="9" t="str">
        <f>C13</f>
        <v>PENEDÈS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XTREME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COMARCAL D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10</v>
      </c>
      <c r="F29" s="11"/>
      <c r="G29" s="9" t="str">
        <f>C9</f>
        <v>-</v>
      </c>
      <c r="I29" s="11"/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B</v>
      </c>
      <c r="E31" s="11">
        <v>2</v>
      </c>
      <c r="G31" s="9" t="str">
        <f>C13</f>
        <v>PENEDÈS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-</v>
      </c>
      <c r="E33" s="11"/>
      <c r="G33" s="9" t="str">
        <f>C13</f>
        <v>PENEDÈS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VILABOWLING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3</v>
      </c>
      <c r="G37" s="9" t="str">
        <f>G9</f>
        <v>COMARCAL D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34</v>
      </c>
      <c r="C45" s="41"/>
      <c r="D45" s="53"/>
      <c r="E45" s="43">
        <f>10+8+9+10+9</f>
        <v>46</v>
      </c>
      <c r="F45" s="43">
        <f>10+2+7+10+7</f>
        <v>36</v>
      </c>
      <c r="G45" s="43">
        <f>10+2+7+10+7</f>
        <v>36</v>
      </c>
      <c r="H45" s="42">
        <f>SUM(E45:G45)</f>
        <v>118</v>
      </c>
      <c r="J45" s="5"/>
      <c r="K45" s="5"/>
    </row>
    <row r="46" spans="2:11" ht="20.25">
      <c r="B46" s="38" t="s">
        <v>35</v>
      </c>
      <c r="C46" s="41"/>
      <c r="D46" s="53"/>
      <c r="E46" s="43">
        <f>7+2+10+8+10</f>
        <v>37</v>
      </c>
      <c r="F46" s="43">
        <f>8+8+10+10+10</f>
        <v>46</v>
      </c>
      <c r="G46" s="43">
        <f>4+8+10+1+10</f>
        <v>33</v>
      </c>
      <c r="H46" s="42">
        <f>SUM(E46:G46)</f>
        <v>116</v>
      </c>
      <c r="J46" s="14"/>
      <c r="K46" s="14"/>
    </row>
    <row r="47" spans="2:11" ht="20.25">
      <c r="B47" s="30" t="s">
        <v>36</v>
      </c>
      <c r="C47" s="26"/>
      <c r="D47" s="13"/>
      <c r="E47" s="43">
        <f>3+10+10+10+1</f>
        <v>34</v>
      </c>
      <c r="F47" s="43">
        <f>2+2+10+10+3</f>
        <v>27</v>
      </c>
      <c r="G47" s="43">
        <f>6+3+10+10+3</f>
        <v>32</v>
      </c>
      <c r="H47" s="42">
        <f>SUM(E47:G47)</f>
        <v>93</v>
      </c>
      <c r="J47" s="14"/>
      <c r="K47" s="14"/>
    </row>
    <row r="48" spans="2:11" ht="20.25">
      <c r="B48" s="38" t="s">
        <v>37</v>
      </c>
      <c r="C48" s="39"/>
      <c r="D48" s="15"/>
      <c r="E48" s="43">
        <f>10+0+1+2+10</f>
        <v>23</v>
      </c>
      <c r="F48" s="43">
        <f>10+8+3+0+10</f>
        <v>31</v>
      </c>
      <c r="G48" s="43">
        <f>10+7+3+8+10</f>
        <v>38</v>
      </c>
      <c r="H48" s="42">
        <f>SUM(E48:G48)</f>
        <v>92</v>
      </c>
      <c r="J48" s="14"/>
      <c r="K48" s="14"/>
    </row>
    <row r="49" spans="3:11" ht="15">
      <c r="C49" s="13"/>
      <c r="D49" s="13"/>
      <c r="E49" s="14"/>
      <c r="F49" s="14"/>
      <c r="G49" s="14"/>
      <c r="H49" s="14"/>
      <c r="I49" s="14"/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4:11" ht="15">
      <c r="D63" s="13"/>
      <c r="E63" s="13"/>
      <c r="F63" s="13"/>
      <c r="G63" s="13"/>
      <c r="H63" s="13"/>
      <c r="I63" s="13"/>
      <c r="J63" s="13"/>
      <c r="K63" s="13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B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4.625" style="1" bestFit="1" customWidth="1"/>
    <col min="5" max="34" width="3.625" style="1" hidden="1" customWidth="1"/>
    <col min="35" max="35" width="5.87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2016</v>
      </c>
      <c r="C5" s="48" t="s">
        <v>45</v>
      </c>
      <c r="D5" s="48" t="s">
        <v>35</v>
      </c>
      <c r="E5" s="48">
        <v>183</v>
      </c>
      <c r="F5" s="48">
        <v>187</v>
      </c>
      <c r="G5" s="48">
        <v>161</v>
      </c>
      <c r="H5" s="48">
        <v>181</v>
      </c>
      <c r="I5" s="48">
        <v>150</v>
      </c>
      <c r="J5" s="48">
        <v>191</v>
      </c>
      <c r="K5" s="48">
        <v>224</v>
      </c>
      <c r="L5" s="48">
        <v>201</v>
      </c>
      <c r="M5" s="48"/>
      <c r="N5" s="48"/>
      <c r="O5" s="48">
        <v>144</v>
      </c>
      <c r="P5" s="48">
        <v>198</v>
      </c>
      <c r="Q5" s="48">
        <v>160</v>
      </c>
      <c r="R5" s="48">
        <v>197</v>
      </c>
      <c r="S5" s="48"/>
      <c r="T5" s="48"/>
      <c r="U5" s="48">
        <v>245</v>
      </c>
      <c r="V5" s="48">
        <v>247</v>
      </c>
      <c r="W5" s="48">
        <v>188</v>
      </c>
      <c r="X5" s="48">
        <v>234</v>
      </c>
      <c r="Y5" s="48">
        <v>120</v>
      </c>
      <c r="Z5" s="48">
        <v>171</v>
      </c>
      <c r="AA5" s="48">
        <v>235</v>
      </c>
      <c r="AB5" s="48">
        <v>190</v>
      </c>
      <c r="AC5" s="48">
        <v>200</v>
      </c>
      <c r="AD5" s="48">
        <v>143</v>
      </c>
      <c r="AE5" s="48">
        <v>169</v>
      </c>
      <c r="AF5" s="48">
        <v>154</v>
      </c>
      <c r="AG5" s="48"/>
      <c r="AH5" s="48"/>
      <c r="AI5" s="49">
        <f aca="true" t="shared" si="0" ref="AI5:AI43">SUM(E5:N5)</f>
        <v>1478</v>
      </c>
      <c r="AJ5" s="49">
        <f aca="true" t="shared" si="1" ref="AJ5:AJ43">SUM(O5:X5)</f>
        <v>1613</v>
      </c>
      <c r="AK5" s="49">
        <f aca="true" t="shared" si="2" ref="AK5:AK43">SUM(Y5:AH5)</f>
        <v>1382</v>
      </c>
      <c r="AL5" s="49">
        <f aca="true" t="shared" si="3" ref="AL5:AL43">SUM(AI5:AK5)</f>
        <v>4473</v>
      </c>
      <c r="AM5" s="49">
        <f aca="true" t="shared" si="4" ref="AM5:AM43">COUNT(E5:AH5)</f>
        <v>24</v>
      </c>
      <c r="AN5" s="50">
        <f aca="true" t="shared" si="5" ref="AN5:AN43">(AL5/AM5)</f>
        <v>186.375</v>
      </c>
    </row>
    <row r="6" spans="1:40" ht="12.75">
      <c r="A6" s="48">
        <v>2</v>
      </c>
      <c r="B6" s="48">
        <v>941</v>
      </c>
      <c r="C6" s="51" t="s">
        <v>40</v>
      </c>
      <c r="D6" s="48" t="s">
        <v>34</v>
      </c>
      <c r="E6" s="51">
        <v>202</v>
      </c>
      <c r="F6" s="51">
        <v>203</v>
      </c>
      <c r="G6" s="51">
        <v>204</v>
      </c>
      <c r="H6" s="51">
        <v>171</v>
      </c>
      <c r="I6" s="51">
        <v>176</v>
      </c>
      <c r="J6" s="51">
        <v>171</v>
      </c>
      <c r="K6" s="51"/>
      <c r="L6" s="51"/>
      <c r="M6" s="51">
        <v>171</v>
      </c>
      <c r="N6" s="51">
        <v>151</v>
      </c>
      <c r="O6" s="48">
        <v>205</v>
      </c>
      <c r="P6" s="48">
        <v>182</v>
      </c>
      <c r="Q6" s="48">
        <v>175</v>
      </c>
      <c r="R6" s="48">
        <v>159</v>
      </c>
      <c r="S6" s="48">
        <v>221</v>
      </c>
      <c r="T6" s="48">
        <v>172</v>
      </c>
      <c r="U6" s="48">
        <v>220</v>
      </c>
      <c r="V6" s="48">
        <v>180</v>
      </c>
      <c r="W6" s="48">
        <v>169</v>
      </c>
      <c r="X6" s="48">
        <v>180</v>
      </c>
      <c r="Y6" s="48">
        <v>183</v>
      </c>
      <c r="Z6" s="48">
        <v>162</v>
      </c>
      <c r="AA6" s="48">
        <v>183</v>
      </c>
      <c r="AB6" s="48">
        <v>168</v>
      </c>
      <c r="AC6" s="48"/>
      <c r="AD6" s="48"/>
      <c r="AE6" s="48">
        <v>174</v>
      </c>
      <c r="AF6" s="48"/>
      <c r="AG6" s="48">
        <v>225</v>
      </c>
      <c r="AH6" s="48">
        <v>172</v>
      </c>
      <c r="AI6" s="49">
        <f t="shared" si="0"/>
        <v>1449</v>
      </c>
      <c r="AJ6" s="49">
        <f t="shared" si="1"/>
        <v>1863</v>
      </c>
      <c r="AK6" s="49">
        <f t="shared" si="2"/>
        <v>1267</v>
      </c>
      <c r="AL6" s="49">
        <f t="shared" si="3"/>
        <v>4579</v>
      </c>
      <c r="AM6" s="49">
        <f t="shared" si="4"/>
        <v>25</v>
      </c>
      <c r="AN6" s="50">
        <f t="shared" si="5"/>
        <v>183.16</v>
      </c>
    </row>
    <row r="7" spans="1:40" ht="12.75">
      <c r="A7" s="48">
        <v>3</v>
      </c>
      <c r="B7" s="48">
        <v>2018</v>
      </c>
      <c r="C7" s="48" t="s">
        <v>44</v>
      </c>
      <c r="D7" s="48" t="s">
        <v>35</v>
      </c>
      <c r="E7" s="48">
        <v>158</v>
      </c>
      <c r="F7" s="48">
        <v>220</v>
      </c>
      <c r="G7" s="48">
        <v>160</v>
      </c>
      <c r="H7" s="48">
        <v>209</v>
      </c>
      <c r="I7" s="48">
        <v>188</v>
      </c>
      <c r="J7" s="48">
        <v>170</v>
      </c>
      <c r="K7" s="48">
        <v>200</v>
      </c>
      <c r="L7" s="48">
        <v>213</v>
      </c>
      <c r="M7" s="48">
        <v>192</v>
      </c>
      <c r="N7" s="48">
        <v>208</v>
      </c>
      <c r="O7" s="51">
        <v>131</v>
      </c>
      <c r="P7" s="51">
        <v>230</v>
      </c>
      <c r="Q7" s="51">
        <v>182</v>
      </c>
      <c r="R7" s="51">
        <v>199</v>
      </c>
      <c r="S7" s="51">
        <v>157</v>
      </c>
      <c r="T7" s="51">
        <v>157</v>
      </c>
      <c r="U7" s="51">
        <v>181</v>
      </c>
      <c r="V7" s="51">
        <v>210</v>
      </c>
      <c r="W7" s="51"/>
      <c r="X7" s="51"/>
      <c r="Y7" s="51">
        <v>130</v>
      </c>
      <c r="Z7" s="51">
        <v>156</v>
      </c>
      <c r="AA7" s="51">
        <v>149</v>
      </c>
      <c r="AB7" s="51">
        <v>162</v>
      </c>
      <c r="AC7" s="51"/>
      <c r="AD7" s="51"/>
      <c r="AE7" s="51">
        <v>178</v>
      </c>
      <c r="AF7" s="51">
        <v>135</v>
      </c>
      <c r="AG7" s="51">
        <v>184</v>
      </c>
      <c r="AH7" s="51">
        <v>137</v>
      </c>
      <c r="AI7" s="49">
        <f t="shared" si="0"/>
        <v>1918</v>
      </c>
      <c r="AJ7" s="49">
        <f t="shared" si="1"/>
        <v>1447</v>
      </c>
      <c r="AK7" s="49">
        <f t="shared" si="2"/>
        <v>1231</v>
      </c>
      <c r="AL7" s="49">
        <f t="shared" si="3"/>
        <v>4596</v>
      </c>
      <c r="AM7" s="49">
        <f t="shared" si="4"/>
        <v>26</v>
      </c>
      <c r="AN7" s="50">
        <f t="shared" si="5"/>
        <v>176.76923076923077</v>
      </c>
    </row>
    <row r="8" spans="1:40" ht="12.75">
      <c r="A8" s="48">
        <v>4</v>
      </c>
      <c r="B8" s="48">
        <v>1867</v>
      </c>
      <c r="C8" s="48" t="s">
        <v>43</v>
      </c>
      <c r="D8" s="48" t="s">
        <v>35</v>
      </c>
      <c r="E8" s="48">
        <v>181</v>
      </c>
      <c r="F8" s="48">
        <v>178</v>
      </c>
      <c r="G8" s="48">
        <v>161</v>
      </c>
      <c r="H8" s="48">
        <v>179</v>
      </c>
      <c r="I8" s="48"/>
      <c r="J8" s="48"/>
      <c r="K8" s="48">
        <v>192</v>
      </c>
      <c r="L8" s="48">
        <v>225</v>
      </c>
      <c r="M8" s="48">
        <v>200</v>
      </c>
      <c r="N8" s="48">
        <v>189</v>
      </c>
      <c r="O8" s="48"/>
      <c r="P8" s="48"/>
      <c r="Q8" s="48">
        <v>185</v>
      </c>
      <c r="R8" s="48">
        <v>187</v>
      </c>
      <c r="S8" s="48">
        <v>153</v>
      </c>
      <c r="T8" s="48">
        <v>167</v>
      </c>
      <c r="U8" s="48">
        <v>193</v>
      </c>
      <c r="V8" s="48">
        <v>206</v>
      </c>
      <c r="W8" s="48">
        <v>206</v>
      </c>
      <c r="X8" s="48">
        <v>141</v>
      </c>
      <c r="Y8" s="48">
        <v>133</v>
      </c>
      <c r="Z8" s="48">
        <v>135</v>
      </c>
      <c r="AA8" s="48"/>
      <c r="AB8" s="48"/>
      <c r="AC8" s="48">
        <v>180</v>
      </c>
      <c r="AD8" s="48">
        <v>174</v>
      </c>
      <c r="AE8" s="48"/>
      <c r="AF8" s="48"/>
      <c r="AG8" s="48">
        <v>126</v>
      </c>
      <c r="AH8" s="48">
        <v>181</v>
      </c>
      <c r="AI8" s="49">
        <f t="shared" si="0"/>
        <v>1505</v>
      </c>
      <c r="AJ8" s="49">
        <f t="shared" si="1"/>
        <v>1438</v>
      </c>
      <c r="AK8" s="49">
        <f t="shared" si="2"/>
        <v>929</v>
      </c>
      <c r="AL8" s="49">
        <f t="shared" si="3"/>
        <v>3872</v>
      </c>
      <c r="AM8" s="49">
        <f t="shared" si="4"/>
        <v>22</v>
      </c>
      <c r="AN8" s="50">
        <f t="shared" si="5"/>
        <v>176</v>
      </c>
    </row>
    <row r="9" spans="1:40" ht="12.75">
      <c r="A9" s="48">
        <v>5</v>
      </c>
      <c r="B9" s="48">
        <v>811</v>
      </c>
      <c r="C9" s="48" t="s">
        <v>64</v>
      </c>
      <c r="D9" s="48" t="s">
        <v>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>
        <v>160</v>
      </c>
      <c r="Z9" s="48">
        <v>171</v>
      </c>
      <c r="AA9" s="48"/>
      <c r="AB9" s="48"/>
      <c r="AC9" s="48">
        <v>199</v>
      </c>
      <c r="AD9" s="48">
        <v>178</v>
      </c>
      <c r="AE9" s="48">
        <v>168</v>
      </c>
      <c r="AF9" s="48">
        <v>172</v>
      </c>
      <c r="AG9" s="48">
        <v>163</v>
      </c>
      <c r="AH9" s="48">
        <v>168</v>
      </c>
      <c r="AI9" s="49">
        <f t="shared" si="0"/>
        <v>0</v>
      </c>
      <c r="AJ9" s="49">
        <f t="shared" si="1"/>
        <v>0</v>
      </c>
      <c r="AK9" s="49">
        <f t="shared" si="2"/>
        <v>1379</v>
      </c>
      <c r="AL9" s="49">
        <f t="shared" si="3"/>
        <v>1379</v>
      </c>
      <c r="AM9" s="49">
        <f t="shared" si="4"/>
        <v>8</v>
      </c>
      <c r="AN9" s="50">
        <f t="shared" si="5"/>
        <v>172.375</v>
      </c>
    </row>
    <row r="10" spans="1:40" ht="12.75">
      <c r="A10" s="48">
        <v>6</v>
      </c>
      <c r="B10" s="48">
        <v>2022</v>
      </c>
      <c r="C10" s="48" t="s">
        <v>48</v>
      </c>
      <c r="D10" s="48" t="s">
        <v>36</v>
      </c>
      <c r="E10" s="48">
        <v>169</v>
      </c>
      <c r="F10" s="48">
        <v>203</v>
      </c>
      <c r="G10" s="48">
        <v>215</v>
      </c>
      <c r="H10" s="48">
        <v>208</v>
      </c>
      <c r="I10" s="48"/>
      <c r="J10" s="48"/>
      <c r="K10" s="48">
        <v>177</v>
      </c>
      <c r="L10" s="48">
        <v>126</v>
      </c>
      <c r="M10" s="48">
        <v>189</v>
      </c>
      <c r="N10" s="48">
        <v>156</v>
      </c>
      <c r="O10" s="51">
        <v>149</v>
      </c>
      <c r="P10" s="51">
        <v>194</v>
      </c>
      <c r="Q10" s="51">
        <v>213</v>
      </c>
      <c r="R10" s="51">
        <v>190</v>
      </c>
      <c r="S10" s="51">
        <v>145</v>
      </c>
      <c r="T10" s="51">
        <v>180</v>
      </c>
      <c r="U10" s="51"/>
      <c r="V10" s="51"/>
      <c r="W10" s="51">
        <v>177</v>
      </c>
      <c r="X10" s="51">
        <v>148</v>
      </c>
      <c r="Y10" s="51">
        <v>129</v>
      </c>
      <c r="Z10" s="51">
        <v>155</v>
      </c>
      <c r="AA10" s="51"/>
      <c r="AB10" s="51"/>
      <c r="AC10" s="51"/>
      <c r="AD10" s="51"/>
      <c r="AE10" s="51">
        <v>138</v>
      </c>
      <c r="AF10" s="51">
        <v>184</v>
      </c>
      <c r="AG10" s="51">
        <v>161</v>
      </c>
      <c r="AH10" s="51">
        <v>180</v>
      </c>
      <c r="AI10" s="49">
        <f t="shared" si="0"/>
        <v>1443</v>
      </c>
      <c r="AJ10" s="49">
        <f t="shared" si="1"/>
        <v>1396</v>
      </c>
      <c r="AK10" s="49">
        <f t="shared" si="2"/>
        <v>947</v>
      </c>
      <c r="AL10" s="49">
        <f t="shared" si="3"/>
        <v>3786</v>
      </c>
      <c r="AM10" s="49">
        <f t="shared" si="4"/>
        <v>22</v>
      </c>
      <c r="AN10" s="50">
        <f t="shared" si="5"/>
        <v>172.0909090909091</v>
      </c>
    </row>
    <row r="11" spans="1:40" ht="12.75">
      <c r="A11" s="48">
        <v>7</v>
      </c>
      <c r="B11" s="48">
        <v>2179</v>
      </c>
      <c r="C11" s="48" t="s">
        <v>56</v>
      </c>
      <c r="D11" s="48" t="s">
        <v>37</v>
      </c>
      <c r="E11" s="48"/>
      <c r="F11" s="48"/>
      <c r="G11" s="48">
        <v>156</v>
      </c>
      <c r="H11" s="48">
        <v>124</v>
      </c>
      <c r="I11" s="48">
        <v>176</v>
      </c>
      <c r="J11" s="48">
        <v>179</v>
      </c>
      <c r="K11" s="48">
        <v>201</v>
      </c>
      <c r="L11" s="48">
        <v>198</v>
      </c>
      <c r="M11" s="48">
        <v>199</v>
      </c>
      <c r="N11" s="48">
        <v>185</v>
      </c>
      <c r="O11" s="48">
        <v>222</v>
      </c>
      <c r="P11" s="48">
        <v>216</v>
      </c>
      <c r="Q11" s="48">
        <v>156</v>
      </c>
      <c r="R11" s="48">
        <v>198</v>
      </c>
      <c r="S11" s="48">
        <v>148</v>
      </c>
      <c r="T11" s="48">
        <v>152</v>
      </c>
      <c r="U11" s="48">
        <v>165</v>
      </c>
      <c r="V11" s="48">
        <v>159</v>
      </c>
      <c r="W11" s="48">
        <v>191</v>
      </c>
      <c r="X11" s="48">
        <v>137</v>
      </c>
      <c r="Y11" s="48">
        <v>103</v>
      </c>
      <c r="Z11" s="48">
        <v>128</v>
      </c>
      <c r="AA11" s="48">
        <v>182</v>
      </c>
      <c r="AB11" s="48">
        <v>199</v>
      </c>
      <c r="AC11" s="48">
        <v>161</v>
      </c>
      <c r="AD11" s="48">
        <v>214</v>
      </c>
      <c r="AE11" s="48">
        <v>155</v>
      </c>
      <c r="AF11" s="48">
        <v>199</v>
      </c>
      <c r="AG11" s="48">
        <v>123</v>
      </c>
      <c r="AH11" s="48">
        <v>191</v>
      </c>
      <c r="AI11" s="49">
        <f t="shared" si="0"/>
        <v>1418</v>
      </c>
      <c r="AJ11" s="49">
        <f t="shared" si="1"/>
        <v>1744</v>
      </c>
      <c r="AK11" s="49">
        <f t="shared" si="2"/>
        <v>1655</v>
      </c>
      <c r="AL11" s="49">
        <f t="shared" si="3"/>
        <v>4817</v>
      </c>
      <c r="AM11" s="49">
        <f t="shared" si="4"/>
        <v>28</v>
      </c>
      <c r="AN11" s="50">
        <f t="shared" si="5"/>
        <v>172.03571428571428</v>
      </c>
    </row>
    <row r="12" spans="1:40" ht="12.75">
      <c r="A12" s="48">
        <v>8</v>
      </c>
      <c r="B12" s="48">
        <v>2015</v>
      </c>
      <c r="C12" s="48" t="s">
        <v>46</v>
      </c>
      <c r="D12" s="48" t="s">
        <v>35</v>
      </c>
      <c r="E12" s="48"/>
      <c r="F12" s="48"/>
      <c r="G12" s="48"/>
      <c r="H12" s="48"/>
      <c r="I12" s="48">
        <v>212</v>
      </c>
      <c r="J12" s="48">
        <v>173</v>
      </c>
      <c r="K12" s="48">
        <v>126</v>
      </c>
      <c r="L12" s="48">
        <v>191</v>
      </c>
      <c r="M12" s="48">
        <v>186</v>
      </c>
      <c r="N12" s="48">
        <v>170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v>137</v>
      </c>
      <c r="AD12" s="48">
        <v>187</v>
      </c>
      <c r="AE12" s="48">
        <v>201</v>
      </c>
      <c r="AF12" s="48">
        <v>163</v>
      </c>
      <c r="AG12" s="48">
        <v>106</v>
      </c>
      <c r="AH12" s="48">
        <v>203</v>
      </c>
      <c r="AI12" s="49">
        <f t="shared" si="0"/>
        <v>1058</v>
      </c>
      <c r="AJ12" s="49">
        <f t="shared" si="1"/>
        <v>0</v>
      </c>
      <c r="AK12" s="49">
        <f t="shared" si="2"/>
        <v>997</v>
      </c>
      <c r="AL12" s="49">
        <f t="shared" si="3"/>
        <v>2055</v>
      </c>
      <c r="AM12" s="49">
        <f t="shared" si="4"/>
        <v>12</v>
      </c>
      <c r="AN12" s="50">
        <f t="shared" si="5"/>
        <v>171.25</v>
      </c>
    </row>
    <row r="13" spans="1:40" ht="12.75">
      <c r="A13" s="48">
        <v>9</v>
      </c>
      <c r="B13" s="48">
        <v>2166</v>
      </c>
      <c r="C13" s="48" t="s">
        <v>54</v>
      </c>
      <c r="D13" s="48" t="s">
        <v>37</v>
      </c>
      <c r="E13" s="48">
        <v>150</v>
      </c>
      <c r="F13" s="48">
        <v>125</v>
      </c>
      <c r="G13" s="48"/>
      <c r="H13" s="48"/>
      <c r="I13" s="48">
        <v>204</v>
      </c>
      <c r="J13" s="48">
        <v>196</v>
      </c>
      <c r="K13" s="48">
        <v>172</v>
      </c>
      <c r="L13" s="48">
        <v>189</v>
      </c>
      <c r="M13" s="48">
        <v>159</v>
      </c>
      <c r="N13" s="48">
        <v>199</v>
      </c>
      <c r="O13" s="48">
        <v>135</v>
      </c>
      <c r="P13" s="48">
        <v>164</v>
      </c>
      <c r="Q13" s="48">
        <v>202</v>
      </c>
      <c r="R13" s="48">
        <v>169</v>
      </c>
      <c r="S13" s="48">
        <v>166</v>
      </c>
      <c r="T13" s="48">
        <v>165</v>
      </c>
      <c r="U13" s="48">
        <v>143</v>
      </c>
      <c r="V13" s="48">
        <v>168</v>
      </c>
      <c r="W13" s="48">
        <v>147</v>
      </c>
      <c r="X13" s="48">
        <v>192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1394</v>
      </c>
      <c r="AJ13" s="49">
        <f t="shared" si="1"/>
        <v>1651</v>
      </c>
      <c r="AK13" s="49">
        <f t="shared" si="2"/>
        <v>0</v>
      </c>
      <c r="AL13" s="49">
        <f t="shared" si="3"/>
        <v>3045</v>
      </c>
      <c r="AM13" s="49">
        <f t="shared" si="4"/>
        <v>18</v>
      </c>
      <c r="AN13" s="50">
        <f t="shared" si="5"/>
        <v>169.16666666666666</v>
      </c>
    </row>
    <row r="14" spans="1:40" ht="12.75">
      <c r="A14" s="48">
        <v>10</v>
      </c>
      <c r="B14" s="48">
        <v>1978</v>
      </c>
      <c r="C14" s="48" t="s">
        <v>39</v>
      </c>
      <c r="D14" s="48" t="s">
        <v>34</v>
      </c>
      <c r="E14" s="48">
        <v>202</v>
      </c>
      <c r="F14" s="48">
        <v>159</v>
      </c>
      <c r="G14" s="48">
        <v>191</v>
      </c>
      <c r="H14" s="48">
        <v>200</v>
      </c>
      <c r="I14" s="48">
        <v>165</v>
      </c>
      <c r="J14" s="48">
        <v>175</v>
      </c>
      <c r="K14" s="48">
        <v>125</v>
      </c>
      <c r="L14" s="48">
        <v>166</v>
      </c>
      <c r="M14" s="48">
        <v>151</v>
      </c>
      <c r="N14" s="48">
        <v>173</v>
      </c>
      <c r="O14" s="48">
        <v>130</v>
      </c>
      <c r="P14" s="48">
        <v>123</v>
      </c>
      <c r="Q14" s="48">
        <v>150</v>
      </c>
      <c r="R14" s="48">
        <v>180</v>
      </c>
      <c r="S14" s="48">
        <v>155</v>
      </c>
      <c r="T14" s="48">
        <v>158</v>
      </c>
      <c r="U14" s="48">
        <v>186</v>
      </c>
      <c r="V14" s="48">
        <v>158</v>
      </c>
      <c r="W14" s="48">
        <v>168</v>
      </c>
      <c r="X14" s="48">
        <v>167</v>
      </c>
      <c r="Y14" s="48">
        <v>189</v>
      </c>
      <c r="Z14" s="48"/>
      <c r="AA14" s="48">
        <v>153</v>
      </c>
      <c r="AB14" s="48">
        <v>169</v>
      </c>
      <c r="AC14" s="48">
        <v>180</v>
      </c>
      <c r="AD14" s="48">
        <v>137</v>
      </c>
      <c r="AE14" s="48">
        <v>188</v>
      </c>
      <c r="AF14" s="48">
        <v>140</v>
      </c>
      <c r="AG14" s="48">
        <v>185</v>
      </c>
      <c r="AH14" s="48">
        <v>210</v>
      </c>
      <c r="AI14" s="49">
        <f t="shared" si="0"/>
        <v>1707</v>
      </c>
      <c r="AJ14" s="49">
        <f t="shared" si="1"/>
        <v>1575</v>
      </c>
      <c r="AK14" s="49">
        <f t="shared" si="2"/>
        <v>1551</v>
      </c>
      <c r="AL14" s="49">
        <f t="shared" si="3"/>
        <v>4833</v>
      </c>
      <c r="AM14" s="49">
        <f t="shared" si="4"/>
        <v>29</v>
      </c>
      <c r="AN14" s="50">
        <f t="shared" si="5"/>
        <v>166.6551724137931</v>
      </c>
    </row>
    <row r="15" spans="1:40" ht="12.75">
      <c r="A15" s="48">
        <v>11</v>
      </c>
      <c r="B15" s="48">
        <v>1342</v>
      </c>
      <c r="C15" s="48" t="s">
        <v>53</v>
      </c>
      <c r="D15" s="48" t="s">
        <v>37</v>
      </c>
      <c r="E15" s="48">
        <v>183</v>
      </c>
      <c r="F15" s="48">
        <v>187</v>
      </c>
      <c r="G15" s="48">
        <v>146</v>
      </c>
      <c r="H15" s="48">
        <v>148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664</v>
      </c>
      <c r="AJ15" s="49">
        <f t="shared" si="1"/>
        <v>0</v>
      </c>
      <c r="AK15" s="49">
        <f t="shared" si="2"/>
        <v>0</v>
      </c>
      <c r="AL15" s="49">
        <f t="shared" si="3"/>
        <v>664</v>
      </c>
      <c r="AM15" s="49">
        <f t="shared" si="4"/>
        <v>4</v>
      </c>
      <c r="AN15" s="50">
        <f t="shared" si="5"/>
        <v>166</v>
      </c>
    </row>
    <row r="16" spans="1:40" ht="12.75">
      <c r="A16" s="48">
        <v>12</v>
      </c>
      <c r="B16" s="48">
        <v>1140</v>
      </c>
      <c r="C16" s="48" t="s">
        <v>38</v>
      </c>
      <c r="D16" s="48" t="s">
        <v>34</v>
      </c>
      <c r="E16" s="48">
        <v>151</v>
      </c>
      <c r="F16" s="48">
        <v>186</v>
      </c>
      <c r="G16" s="48">
        <v>186</v>
      </c>
      <c r="H16" s="48">
        <v>170</v>
      </c>
      <c r="I16" s="48">
        <v>209</v>
      </c>
      <c r="J16" s="48">
        <v>212</v>
      </c>
      <c r="K16" s="48">
        <v>162</v>
      </c>
      <c r="L16" s="48">
        <v>156</v>
      </c>
      <c r="M16" s="48">
        <v>172</v>
      </c>
      <c r="N16" s="48">
        <v>172</v>
      </c>
      <c r="O16" s="48">
        <v>138</v>
      </c>
      <c r="P16" s="48">
        <v>110</v>
      </c>
      <c r="Q16" s="48">
        <v>189</v>
      </c>
      <c r="R16" s="48">
        <v>194</v>
      </c>
      <c r="S16" s="48">
        <v>140</v>
      </c>
      <c r="T16" s="48">
        <v>213</v>
      </c>
      <c r="U16" s="48">
        <v>159</v>
      </c>
      <c r="V16" s="48">
        <v>172</v>
      </c>
      <c r="W16" s="48">
        <v>151</v>
      </c>
      <c r="X16" s="48">
        <v>154</v>
      </c>
      <c r="Y16" s="48">
        <v>188</v>
      </c>
      <c r="Z16" s="48">
        <v>127</v>
      </c>
      <c r="AA16" s="48">
        <v>140</v>
      </c>
      <c r="AB16" s="48">
        <v>139</v>
      </c>
      <c r="AC16" s="48">
        <v>137</v>
      </c>
      <c r="AD16" s="48">
        <v>168</v>
      </c>
      <c r="AE16" s="48">
        <v>155</v>
      </c>
      <c r="AF16" s="48">
        <v>166</v>
      </c>
      <c r="AG16" s="48"/>
      <c r="AH16" s="48"/>
      <c r="AI16" s="49">
        <f t="shared" si="0"/>
        <v>1776</v>
      </c>
      <c r="AJ16" s="49">
        <f t="shared" si="1"/>
        <v>1620</v>
      </c>
      <c r="AK16" s="49">
        <f t="shared" si="2"/>
        <v>1220</v>
      </c>
      <c r="AL16" s="49">
        <f t="shared" si="3"/>
        <v>4616</v>
      </c>
      <c r="AM16" s="49">
        <f t="shared" si="4"/>
        <v>28</v>
      </c>
      <c r="AN16" s="50">
        <f t="shared" si="5"/>
        <v>164.85714285714286</v>
      </c>
    </row>
    <row r="17" spans="1:40" ht="12.75">
      <c r="A17" s="48">
        <v>13</v>
      </c>
      <c r="B17" s="48">
        <v>1841</v>
      </c>
      <c r="C17" s="48" t="s">
        <v>63</v>
      </c>
      <c r="D17" s="48" t="s">
        <v>34</v>
      </c>
      <c r="E17" s="48">
        <v>160</v>
      </c>
      <c r="F17" s="48"/>
      <c r="G17" s="48">
        <v>142</v>
      </c>
      <c r="H17" s="48">
        <v>194</v>
      </c>
      <c r="I17" s="48">
        <v>201</v>
      </c>
      <c r="J17" s="48">
        <v>160</v>
      </c>
      <c r="K17" s="48">
        <v>155</v>
      </c>
      <c r="L17" s="48">
        <v>214</v>
      </c>
      <c r="M17" s="48">
        <v>189</v>
      </c>
      <c r="N17" s="48">
        <v>190</v>
      </c>
      <c r="O17" s="48">
        <v>169</v>
      </c>
      <c r="P17" s="48">
        <v>186</v>
      </c>
      <c r="Q17" s="48">
        <v>189</v>
      </c>
      <c r="R17" s="48">
        <v>187</v>
      </c>
      <c r="S17" s="48">
        <v>136</v>
      </c>
      <c r="T17" s="48">
        <v>151</v>
      </c>
      <c r="U17" s="48">
        <v>140</v>
      </c>
      <c r="V17" s="48">
        <v>167</v>
      </c>
      <c r="W17" s="48">
        <v>181</v>
      </c>
      <c r="X17" s="48">
        <v>172</v>
      </c>
      <c r="Y17" s="48"/>
      <c r="Z17" s="48">
        <v>112</v>
      </c>
      <c r="AA17" s="48">
        <v>149</v>
      </c>
      <c r="AB17" s="48">
        <v>152</v>
      </c>
      <c r="AC17" s="48">
        <v>160</v>
      </c>
      <c r="AD17" s="48">
        <v>185</v>
      </c>
      <c r="AE17" s="48"/>
      <c r="AF17" s="48">
        <v>105</v>
      </c>
      <c r="AG17" s="48">
        <v>153</v>
      </c>
      <c r="AH17" s="48">
        <v>148</v>
      </c>
      <c r="AI17" s="49">
        <f t="shared" si="0"/>
        <v>1605</v>
      </c>
      <c r="AJ17" s="49">
        <f t="shared" si="1"/>
        <v>1678</v>
      </c>
      <c r="AK17" s="49">
        <f t="shared" si="2"/>
        <v>1164</v>
      </c>
      <c r="AL17" s="49">
        <f t="shared" si="3"/>
        <v>4447</v>
      </c>
      <c r="AM17" s="49">
        <f t="shared" si="4"/>
        <v>27</v>
      </c>
      <c r="AN17" s="50">
        <f t="shared" si="5"/>
        <v>164.7037037037037</v>
      </c>
    </row>
    <row r="18" spans="1:40" ht="12.75">
      <c r="A18" s="48">
        <v>14</v>
      </c>
      <c r="B18" s="48">
        <v>1996</v>
      </c>
      <c r="C18" s="48" t="s">
        <v>49</v>
      </c>
      <c r="D18" s="48" t="s">
        <v>36</v>
      </c>
      <c r="E18" s="48">
        <v>186</v>
      </c>
      <c r="F18" s="48">
        <v>154</v>
      </c>
      <c r="G18" s="48">
        <v>158</v>
      </c>
      <c r="H18" s="48">
        <v>181</v>
      </c>
      <c r="I18" s="48">
        <v>129</v>
      </c>
      <c r="J18" s="48">
        <v>160</v>
      </c>
      <c r="K18" s="48"/>
      <c r="L18" s="48"/>
      <c r="M18" s="48">
        <v>168</v>
      </c>
      <c r="N18" s="48">
        <v>168</v>
      </c>
      <c r="O18" s="48">
        <v>135</v>
      </c>
      <c r="P18" s="48">
        <v>175</v>
      </c>
      <c r="Q18" s="48">
        <v>180</v>
      </c>
      <c r="R18" s="48">
        <v>182</v>
      </c>
      <c r="S18" s="48"/>
      <c r="T18" s="48"/>
      <c r="U18" s="48"/>
      <c r="V18" s="48"/>
      <c r="W18" s="48">
        <v>139</v>
      </c>
      <c r="X18" s="48">
        <v>193</v>
      </c>
      <c r="Y18" s="48">
        <v>149</v>
      </c>
      <c r="Z18" s="48">
        <v>146</v>
      </c>
      <c r="AA18" s="48">
        <v>134</v>
      </c>
      <c r="AB18" s="48">
        <v>134</v>
      </c>
      <c r="AC18" s="48">
        <v>192</v>
      </c>
      <c r="AD18" s="48">
        <v>160</v>
      </c>
      <c r="AE18" s="48"/>
      <c r="AF18" s="48"/>
      <c r="AG18" s="48">
        <v>165</v>
      </c>
      <c r="AH18" s="48">
        <v>227</v>
      </c>
      <c r="AI18" s="49">
        <f t="shared" si="0"/>
        <v>1304</v>
      </c>
      <c r="AJ18" s="49">
        <f t="shared" si="1"/>
        <v>1004</v>
      </c>
      <c r="AK18" s="49">
        <f t="shared" si="2"/>
        <v>1307</v>
      </c>
      <c r="AL18" s="49">
        <f t="shared" si="3"/>
        <v>3615</v>
      </c>
      <c r="AM18" s="49">
        <f t="shared" si="4"/>
        <v>22</v>
      </c>
      <c r="AN18" s="50">
        <f t="shared" si="5"/>
        <v>164.3181818181818</v>
      </c>
    </row>
    <row r="19" spans="1:40" ht="12.75">
      <c r="A19" s="48">
        <v>15</v>
      </c>
      <c r="B19" s="48">
        <v>1864</v>
      </c>
      <c r="C19" s="48" t="s">
        <v>42</v>
      </c>
      <c r="D19" s="48" t="s">
        <v>35</v>
      </c>
      <c r="E19" s="48">
        <v>165</v>
      </c>
      <c r="F19" s="48">
        <v>188</v>
      </c>
      <c r="G19" s="48">
        <v>148</v>
      </c>
      <c r="H19" s="48">
        <v>140</v>
      </c>
      <c r="I19" s="48">
        <v>125</v>
      </c>
      <c r="J19" s="48">
        <v>234</v>
      </c>
      <c r="K19" s="48"/>
      <c r="L19" s="48"/>
      <c r="M19" s="48">
        <v>213</v>
      </c>
      <c r="N19" s="48">
        <v>161</v>
      </c>
      <c r="O19" s="48">
        <v>178</v>
      </c>
      <c r="P19" s="48">
        <v>171</v>
      </c>
      <c r="Q19" s="48">
        <v>190</v>
      </c>
      <c r="R19" s="48">
        <v>140</v>
      </c>
      <c r="S19" s="48">
        <v>122</v>
      </c>
      <c r="T19" s="48">
        <v>159</v>
      </c>
      <c r="U19" s="48"/>
      <c r="V19" s="48"/>
      <c r="W19" s="48">
        <v>180</v>
      </c>
      <c r="X19" s="48">
        <v>165</v>
      </c>
      <c r="Y19" s="48"/>
      <c r="Z19" s="48"/>
      <c r="AA19" s="48">
        <v>157</v>
      </c>
      <c r="AB19" s="48">
        <v>140</v>
      </c>
      <c r="AC19" s="48">
        <v>152</v>
      </c>
      <c r="AD19" s="48">
        <v>107</v>
      </c>
      <c r="AE19" s="48"/>
      <c r="AF19" s="48"/>
      <c r="AG19" s="48">
        <v>149</v>
      </c>
      <c r="AH19" s="48">
        <v>166</v>
      </c>
      <c r="AI19" s="49">
        <f t="shared" si="0"/>
        <v>1374</v>
      </c>
      <c r="AJ19" s="49">
        <f t="shared" si="1"/>
        <v>1305</v>
      </c>
      <c r="AK19" s="49">
        <f t="shared" si="2"/>
        <v>871</v>
      </c>
      <c r="AL19" s="49">
        <f t="shared" si="3"/>
        <v>3550</v>
      </c>
      <c r="AM19" s="49">
        <f t="shared" si="4"/>
        <v>22</v>
      </c>
      <c r="AN19" s="50">
        <f t="shared" si="5"/>
        <v>161.36363636363637</v>
      </c>
    </row>
    <row r="20" spans="1:40" ht="12.75">
      <c r="A20" s="48">
        <v>16</v>
      </c>
      <c r="B20" s="48">
        <v>1862</v>
      </c>
      <c r="C20" s="48" t="s">
        <v>59</v>
      </c>
      <c r="D20" s="48" t="s">
        <v>35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184</v>
      </c>
      <c r="P20" s="48">
        <v>160</v>
      </c>
      <c r="Q20" s="48"/>
      <c r="R20" s="48"/>
      <c r="S20" s="48">
        <v>163</v>
      </c>
      <c r="T20" s="48">
        <v>170</v>
      </c>
      <c r="U20" s="48">
        <v>190</v>
      </c>
      <c r="V20" s="48">
        <v>163</v>
      </c>
      <c r="W20" s="48">
        <v>156</v>
      </c>
      <c r="X20" s="48">
        <v>172</v>
      </c>
      <c r="Y20" s="48">
        <v>171</v>
      </c>
      <c r="Z20" s="48">
        <v>156</v>
      </c>
      <c r="AA20" s="48">
        <v>148</v>
      </c>
      <c r="AB20" s="48">
        <v>175</v>
      </c>
      <c r="AC20" s="48"/>
      <c r="AD20" s="48"/>
      <c r="AE20" s="48">
        <v>119</v>
      </c>
      <c r="AF20" s="48">
        <v>120</v>
      </c>
      <c r="AG20" s="48"/>
      <c r="AH20" s="48"/>
      <c r="AI20" s="49">
        <f t="shared" si="0"/>
        <v>0</v>
      </c>
      <c r="AJ20" s="49">
        <f t="shared" si="1"/>
        <v>1358</v>
      </c>
      <c r="AK20" s="49">
        <f t="shared" si="2"/>
        <v>889</v>
      </c>
      <c r="AL20" s="49">
        <f t="shared" si="3"/>
        <v>2247</v>
      </c>
      <c r="AM20" s="49">
        <f t="shared" si="4"/>
        <v>14</v>
      </c>
      <c r="AN20" s="50">
        <f t="shared" si="5"/>
        <v>160.5</v>
      </c>
    </row>
    <row r="21" spans="1:40" ht="12.75">
      <c r="A21" s="48">
        <v>17</v>
      </c>
      <c r="B21" s="48">
        <v>2260</v>
      </c>
      <c r="C21" s="48" t="s">
        <v>52</v>
      </c>
      <c r="D21" s="48" t="s">
        <v>36</v>
      </c>
      <c r="E21" s="48">
        <v>167</v>
      </c>
      <c r="F21" s="48">
        <v>189</v>
      </c>
      <c r="G21" s="48">
        <v>211</v>
      </c>
      <c r="H21" s="48">
        <v>210</v>
      </c>
      <c r="I21" s="48">
        <v>147</v>
      </c>
      <c r="J21" s="48">
        <v>139</v>
      </c>
      <c r="K21" s="48">
        <v>168</v>
      </c>
      <c r="L21" s="48">
        <v>174</v>
      </c>
      <c r="M21" s="48">
        <v>136</v>
      </c>
      <c r="N21" s="48">
        <v>134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>
        <v>168</v>
      </c>
      <c r="Z21" s="48">
        <v>134</v>
      </c>
      <c r="AA21" s="48">
        <v>122</v>
      </c>
      <c r="AB21" s="48">
        <v>172</v>
      </c>
      <c r="AC21" s="48"/>
      <c r="AD21" s="48"/>
      <c r="AE21" s="48">
        <v>205</v>
      </c>
      <c r="AF21" s="48">
        <v>139</v>
      </c>
      <c r="AG21" s="48">
        <v>128</v>
      </c>
      <c r="AH21" s="48">
        <v>130</v>
      </c>
      <c r="AI21" s="49">
        <f t="shared" si="0"/>
        <v>1675</v>
      </c>
      <c r="AJ21" s="49">
        <f t="shared" si="1"/>
        <v>0</v>
      </c>
      <c r="AK21" s="49">
        <f t="shared" si="2"/>
        <v>1198</v>
      </c>
      <c r="AL21" s="49">
        <f t="shared" si="3"/>
        <v>2873</v>
      </c>
      <c r="AM21" s="49">
        <f t="shared" si="4"/>
        <v>18</v>
      </c>
      <c r="AN21" s="50">
        <f t="shared" si="5"/>
        <v>159.61111111111111</v>
      </c>
    </row>
    <row r="22" spans="1:40" ht="12.75">
      <c r="A22" s="48">
        <v>18</v>
      </c>
      <c r="B22" s="48">
        <v>784</v>
      </c>
      <c r="C22" s="48" t="s">
        <v>55</v>
      </c>
      <c r="D22" s="48" t="s">
        <v>37</v>
      </c>
      <c r="E22" s="48"/>
      <c r="F22" s="48"/>
      <c r="G22" s="48">
        <v>149</v>
      </c>
      <c r="H22" s="48">
        <v>157</v>
      </c>
      <c r="I22" s="48">
        <v>174</v>
      </c>
      <c r="J22" s="48">
        <v>149</v>
      </c>
      <c r="K22" s="48">
        <v>142</v>
      </c>
      <c r="L22" s="48">
        <v>185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956</v>
      </c>
      <c r="AJ22" s="49">
        <f t="shared" si="1"/>
        <v>0</v>
      </c>
      <c r="AK22" s="49">
        <f t="shared" si="2"/>
        <v>0</v>
      </c>
      <c r="AL22" s="49">
        <f t="shared" si="3"/>
        <v>956</v>
      </c>
      <c r="AM22" s="49">
        <f t="shared" si="4"/>
        <v>6</v>
      </c>
      <c r="AN22" s="50">
        <f t="shared" si="5"/>
        <v>159.33333333333334</v>
      </c>
    </row>
    <row r="23" spans="1:40" ht="12.75">
      <c r="A23" s="48">
        <v>19</v>
      </c>
      <c r="B23" s="48">
        <v>2409</v>
      </c>
      <c r="C23" s="48" t="s">
        <v>57</v>
      </c>
      <c r="D23" s="48" t="s">
        <v>37</v>
      </c>
      <c r="E23" s="48">
        <v>126</v>
      </c>
      <c r="F23" s="48">
        <v>140</v>
      </c>
      <c r="G23" s="48">
        <v>160</v>
      </c>
      <c r="H23" s="48">
        <v>150</v>
      </c>
      <c r="I23" s="48"/>
      <c r="J23" s="48"/>
      <c r="K23" s="48"/>
      <c r="L23" s="48">
        <v>157</v>
      </c>
      <c r="M23" s="48">
        <v>137</v>
      </c>
      <c r="N23" s="48">
        <v>123</v>
      </c>
      <c r="O23" s="48">
        <v>148</v>
      </c>
      <c r="P23" s="48">
        <v>191</v>
      </c>
      <c r="Q23" s="48">
        <v>130</v>
      </c>
      <c r="R23" s="48">
        <v>194</v>
      </c>
      <c r="S23" s="48">
        <v>178</v>
      </c>
      <c r="T23" s="48">
        <v>179</v>
      </c>
      <c r="U23" s="48">
        <v>191</v>
      </c>
      <c r="V23" s="48">
        <v>135</v>
      </c>
      <c r="W23" s="48">
        <v>158</v>
      </c>
      <c r="X23" s="48">
        <v>160</v>
      </c>
      <c r="Y23" s="48">
        <v>198</v>
      </c>
      <c r="Z23" s="48">
        <v>164</v>
      </c>
      <c r="AA23" s="48">
        <v>163</v>
      </c>
      <c r="AB23" s="48">
        <v>165</v>
      </c>
      <c r="AC23" s="48">
        <v>220</v>
      </c>
      <c r="AD23" s="48">
        <v>138</v>
      </c>
      <c r="AE23" s="48">
        <v>166</v>
      </c>
      <c r="AF23" s="48">
        <v>130</v>
      </c>
      <c r="AG23" s="48">
        <v>134</v>
      </c>
      <c r="AH23" s="48">
        <v>163</v>
      </c>
      <c r="AI23" s="49">
        <f t="shared" si="0"/>
        <v>993</v>
      </c>
      <c r="AJ23" s="49">
        <f t="shared" si="1"/>
        <v>1664</v>
      </c>
      <c r="AK23" s="49">
        <f t="shared" si="2"/>
        <v>1641</v>
      </c>
      <c r="AL23" s="49">
        <f t="shared" si="3"/>
        <v>4298</v>
      </c>
      <c r="AM23" s="49">
        <f t="shared" si="4"/>
        <v>27</v>
      </c>
      <c r="AN23" s="50">
        <f t="shared" si="5"/>
        <v>159.1851851851852</v>
      </c>
    </row>
    <row r="24" spans="1:40" ht="12.75">
      <c r="A24" s="48">
        <v>20</v>
      </c>
      <c r="B24" s="48">
        <v>2048</v>
      </c>
      <c r="C24" s="48" t="s">
        <v>47</v>
      </c>
      <c r="D24" s="48" t="s">
        <v>36</v>
      </c>
      <c r="E24" s="48">
        <v>167</v>
      </c>
      <c r="F24" s="48">
        <v>171</v>
      </c>
      <c r="G24" s="48">
        <v>179</v>
      </c>
      <c r="H24" s="48">
        <v>168</v>
      </c>
      <c r="I24" s="48"/>
      <c r="J24" s="48"/>
      <c r="K24" s="48"/>
      <c r="L24" s="48"/>
      <c r="M24" s="48"/>
      <c r="N24" s="48"/>
      <c r="O24" s="48">
        <v>181</v>
      </c>
      <c r="P24" s="48">
        <v>147</v>
      </c>
      <c r="Q24" s="48"/>
      <c r="R24" s="48"/>
      <c r="S24" s="48"/>
      <c r="T24" s="48"/>
      <c r="U24" s="48">
        <v>163</v>
      </c>
      <c r="V24" s="48">
        <v>138</v>
      </c>
      <c r="W24" s="48">
        <v>168</v>
      </c>
      <c r="X24" s="48">
        <v>151</v>
      </c>
      <c r="Y24" s="48">
        <v>154</v>
      </c>
      <c r="Z24" s="48">
        <v>152</v>
      </c>
      <c r="AA24" s="48">
        <v>167</v>
      </c>
      <c r="AB24" s="48">
        <v>156</v>
      </c>
      <c r="AC24" s="48">
        <v>129</v>
      </c>
      <c r="AD24" s="48">
        <v>114</v>
      </c>
      <c r="AE24" s="48"/>
      <c r="AF24" s="48"/>
      <c r="AG24" s="48">
        <v>121</v>
      </c>
      <c r="AH24" s="48">
        <v>176</v>
      </c>
      <c r="AI24" s="49">
        <f t="shared" si="0"/>
        <v>685</v>
      </c>
      <c r="AJ24" s="49">
        <f t="shared" si="1"/>
        <v>948</v>
      </c>
      <c r="AK24" s="49">
        <f t="shared" si="2"/>
        <v>1169</v>
      </c>
      <c r="AL24" s="49">
        <f t="shared" si="3"/>
        <v>2802</v>
      </c>
      <c r="AM24" s="49">
        <f t="shared" si="4"/>
        <v>18</v>
      </c>
      <c r="AN24" s="50">
        <f t="shared" si="5"/>
        <v>155.66666666666666</v>
      </c>
    </row>
    <row r="25" spans="1:40" ht="12.75">
      <c r="A25" s="48">
        <v>21</v>
      </c>
      <c r="B25" s="48">
        <v>2381</v>
      </c>
      <c r="C25" s="48" t="s">
        <v>51</v>
      </c>
      <c r="D25" s="48" t="s">
        <v>36</v>
      </c>
      <c r="E25" s="48"/>
      <c r="F25" s="48"/>
      <c r="G25" s="48"/>
      <c r="H25" s="48"/>
      <c r="I25" s="48">
        <v>124</v>
      </c>
      <c r="J25" s="48">
        <v>151</v>
      </c>
      <c r="K25" s="48">
        <v>147</v>
      </c>
      <c r="L25" s="48">
        <v>166</v>
      </c>
      <c r="M25" s="48">
        <v>133</v>
      </c>
      <c r="N25" s="48">
        <v>152</v>
      </c>
      <c r="O25" s="48">
        <v>112</v>
      </c>
      <c r="P25" s="48">
        <v>175</v>
      </c>
      <c r="Q25" s="48"/>
      <c r="R25" s="48"/>
      <c r="S25" s="48">
        <v>173</v>
      </c>
      <c r="T25" s="48">
        <v>129</v>
      </c>
      <c r="U25" s="48">
        <v>169</v>
      </c>
      <c r="V25" s="48">
        <v>184</v>
      </c>
      <c r="W25" s="48">
        <v>169</v>
      </c>
      <c r="X25" s="48">
        <v>172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873</v>
      </c>
      <c r="AJ25" s="49">
        <f t="shared" si="1"/>
        <v>1283</v>
      </c>
      <c r="AK25" s="49">
        <f t="shared" si="2"/>
        <v>0</v>
      </c>
      <c r="AL25" s="49">
        <f t="shared" si="3"/>
        <v>2156</v>
      </c>
      <c r="AM25" s="49">
        <f t="shared" si="4"/>
        <v>14</v>
      </c>
      <c r="AN25" s="50">
        <f t="shared" si="5"/>
        <v>154</v>
      </c>
    </row>
    <row r="26" spans="1:40" ht="12.75">
      <c r="A26" s="48">
        <v>22</v>
      </c>
      <c r="B26" s="48">
        <v>2412</v>
      </c>
      <c r="C26" s="48" t="s">
        <v>65</v>
      </c>
      <c r="D26" s="48" t="s">
        <v>37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>
        <v>167</v>
      </c>
      <c r="Z26" s="48">
        <v>119</v>
      </c>
      <c r="AA26" s="48">
        <v>137</v>
      </c>
      <c r="AB26" s="48">
        <v>129</v>
      </c>
      <c r="AC26" s="48">
        <v>125</v>
      </c>
      <c r="AD26" s="48">
        <v>157</v>
      </c>
      <c r="AE26" s="48">
        <v>161</v>
      </c>
      <c r="AF26" s="48">
        <v>140</v>
      </c>
      <c r="AG26" s="48">
        <v>186</v>
      </c>
      <c r="AH26" s="48">
        <v>176</v>
      </c>
      <c r="AI26" s="49">
        <f t="shared" si="0"/>
        <v>0</v>
      </c>
      <c r="AJ26" s="49">
        <f t="shared" si="1"/>
        <v>0</v>
      </c>
      <c r="AK26" s="49">
        <f t="shared" si="2"/>
        <v>1497</v>
      </c>
      <c r="AL26" s="49">
        <f t="shared" si="3"/>
        <v>1497</v>
      </c>
      <c r="AM26" s="49">
        <f t="shared" si="4"/>
        <v>10</v>
      </c>
      <c r="AN26" s="50">
        <f t="shared" si="5"/>
        <v>149.7</v>
      </c>
    </row>
    <row r="27" spans="1:40" ht="12.75">
      <c r="A27" s="48">
        <v>23</v>
      </c>
      <c r="B27" s="48">
        <v>2405</v>
      </c>
      <c r="C27" s="48" t="s">
        <v>60</v>
      </c>
      <c r="D27" s="48" t="s">
        <v>36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v>122</v>
      </c>
      <c r="R27" s="48">
        <v>133</v>
      </c>
      <c r="S27" s="48">
        <v>114</v>
      </c>
      <c r="T27" s="48">
        <v>169</v>
      </c>
      <c r="U27" s="48">
        <v>135</v>
      </c>
      <c r="V27" s="48">
        <v>200</v>
      </c>
      <c r="W27" s="48"/>
      <c r="X27" s="48"/>
      <c r="Y27" s="48"/>
      <c r="Z27" s="48"/>
      <c r="AA27" s="48">
        <v>114</v>
      </c>
      <c r="AB27" s="48">
        <v>191</v>
      </c>
      <c r="AC27" s="48">
        <v>125</v>
      </c>
      <c r="AD27" s="48">
        <v>135</v>
      </c>
      <c r="AE27" s="48">
        <v>172</v>
      </c>
      <c r="AF27" s="48">
        <v>129</v>
      </c>
      <c r="AG27" s="48"/>
      <c r="AH27" s="48"/>
      <c r="AI27" s="49">
        <f t="shared" si="0"/>
        <v>0</v>
      </c>
      <c r="AJ27" s="49">
        <f t="shared" si="1"/>
        <v>873</v>
      </c>
      <c r="AK27" s="49">
        <f t="shared" si="2"/>
        <v>866</v>
      </c>
      <c r="AL27" s="49">
        <f t="shared" si="3"/>
        <v>1739</v>
      </c>
      <c r="AM27" s="49">
        <f t="shared" si="4"/>
        <v>12</v>
      </c>
      <c r="AN27" s="50">
        <f t="shared" si="5"/>
        <v>144.91666666666666</v>
      </c>
    </row>
    <row r="28" spans="1:40" ht="12.75">
      <c r="A28" s="48">
        <v>24</v>
      </c>
      <c r="B28" s="48">
        <v>2413</v>
      </c>
      <c r="C28" s="48" t="s">
        <v>66</v>
      </c>
      <c r="D28" s="48" t="s">
        <v>37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v>122</v>
      </c>
      <c r="Z28" s="48">
        <v>137</v>
      </c>
      <c r="AA28" s="48">
        <v>196</v>
      </c>
      <c r="AB28" s="48">
        <v>131</v>
      </c>
      <c r="AC28" s="48">
        <v>131</v>
      </c>
      <c r="AD28" s="48">
        <v>137</v>
      </c>
      <c r="AE28" s="48">
        <v>170</v>
      </c>
      <c r="AF28" s="48">
        <v>125</v>
      </c>
      <c r="AG28" s="48">
        <v>128</v>
      </c>
      <c r="AH28" s="48">
        <v>120</v>
      </c>
      <c r="AI28" s="49">
        <f t="shared" si="0"/>
        <v>0</v>
      </c>
      <c r="AJ28" s="49">
        <f t="shared" si="1"/>
        <v>0</v>
      </c>
      <c r="AK28" s="49">
        <f t="shared" si="2"/>
        <v>1397</v>
      </c>
      <c r="AL28" s="49">
        <f t="shared" si="3"/>
        <v>1397</v>
      </c>
      <c r="AM28" s="49">
        <f t="shared" si="4"/>
        <v>10</v>
      </c>
      <c r="AN28" s="50">
        <f t="shared" si="5"/>
        <v>139.7</v>
      </c>
    </row>
    <row r="29" spans="1:40" ht="12.75">
      <c r="A29" s="48">
        <v>25</v>
      </c>
      <c r="B29" s="48">
        <v>2245</v>
      </c>
      <c r="C29" s="48" t="s">
        <v>61</v>
      </c>
      <c r="D29" s="48" t="s">
        <v>37</v>
      </c>
      <c r="E29" s="48">
        <v>127</v>
      </c>
      <c r="F29" s="48">
        <v>122</v>
      </c>
      <c r="G29" s="48"/>
      <c r="H29" s="48"/>
      <c r="I29" s="48">
        <v>118</v>
      </c>
      <c r="J29" s="48">
        <v>150</v>
      </c>
      <c r="K29" s="48">
        <v>120</v>
      </c>
      <c r="L29" s="48"/>
      <c r="M29" s="48">
        <v>134</v>
      </c>
      <c r="N29" s="48">
        <v>127</v>
      </c>
      <c r="O29" s="48">
        <v>137</v>
      </c>
      <c r="P29" s="48">
        <v>117</v>
      </c>
      <c r="Q29" s="48">
        <v>129</v>
      </c>
      <c r="R29" s="48">
        <v>174</v>
      </c>
      <c r="S29" s="48">
        <v>153</v>
      </c>
      <c r="T29" s="48">
        <v>141</v>
      </c>
      <c r="U29" s="48">
        <v>149</v>
      </c>
      <c r="V29" s="48">
        <v>136</v>
      </c>
      <c r="W29" s="48">
        <v>103</v>
      </c>
      <c r="X29" s="48">
        <v>118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898</v>
      </c>
      <c r="AJ29" s="49">
        <f t="shared" si="1"/>
        <v>1357</v>
      </c>
      <c r="AK29" s="49">
        <f t="shared" si="2"/>
        <v>0</v>
      </c>
      <c r="AL29" s="49">
        <f t="shared" si="3"/>
        <v>2255</v>
      </c>
      <c r="AM29" s="49">
        <f t="shared" si="4"/>
        <v>17</v>
      </c>
      <c r="AN29" s="50">
        <f t="shared" si="5"/>
        <v>132.64705882352942</v>
      </c>
    </row>
    <row r="30" spans="1:40" ht="12.75">
      <c r="A30" s="48">
        <v>26</v>
      </c>
      <c r="B30" s="48">
        <v>1854</v>
      </c>
      <c r="C30" s="48" t="s">
        <v>50</v>
      </c>
      <c r="D30" s="48" t="s">
        <v>36</v>
      </c>
      <c r="E30" s="48"/>
      <c r="F30" s="48"/>
      <c r="G30" s="48"/>
      <c r="H30" s="48"/>
      <c r="I30" s="48">
        <v>114</v>
      </c>
      <c r="J30" s="48">
        <v>103</v>
      </c>
      <c r="K30" s="48">
        <v>111</v>
      </c>
      <c r="L30" s="48">
        <v>122</v>
      </c>
      <c r="M30" s="48"/>
      <c r="N30" s="48"/>
      <c r="O30" s="48"/>
      <c r="P30" s="48"/>
      <c r="Q30" s="48">
        <v>122</v>
      </c>
      <c r="R30" s="48">
        <v>150</v>
      </c>
      <c r="S30" s="48">
        <v>148</v>
      </c>
      <c r="T30" s="48">
        <v>128</v>
      </c>
      <c r="U30" s="48">
        <v>119</v>
      </c>
      <c r="V30" s="48">
        <v>153</v>
      </c>
      <c r="W30" s="48"/>
      <c r="X30" s="48"/>
      <c r="Y30" s="48"/>
      <c r="Z30" s="48"/>
      <c r="AA30" s="48"/>
      <c r="AB30" s="48"/>
      <c r="AC30" s="48">
        <v>128</v>
      </c>
      <c r="AD30" s="48">
        <v>129</v>
      </c>
      <c r="AE30" s="48">
        <v>144</v>
      </c>
      <c r="AF30" s="48">
        <v>106</v>
      </c>
      <c r="AG30" s="48"/>
      <c r="AH30" s="48"/>
      <c r="AI30" s="49">
        <f t="shared" si="0"/>
        <v>450</v>
      </c>
      <c r="AJ30" s="49">
        <f t="shared" si="1"/>
        <v>820</v>
      </c>
      <c r="AK30" s="49">
        <f t="shared" si="2"/>
        <v>507</v>
      </c>
      <c r="AL30" s="49">
        <f t="shared" si="3"/>
        <v>1777</v>
      </c>
      <c r="AM30" s="49">
        <f t="shared" si="4"/>
        <v>14</v>
      </c>
      <c r="AN30" s="50">
        <f t="shared" si="5"/>
        <v>126.92857142857143</v>
      </c>
    </row>
    <row r="31" spans="1:40" ht="12.75">
      <c r="A31" s="48">
        <v>27</v>
      </c>
      <c r="B31" s="48">
        <v>2377</v>
      </c>
      <c r="C31" s="48" t="s">
        <v>41</v>
      </c>
      <c r="D31" s="48" t="s">
        <v>34</v>
      </c>
      <c r="E31" s="48"/>
      <c r="F31" s="48">
        <v>119</v>
      </c>
      <c r="G31" s="48"/>
      <c r="H31" s="48"/>
      <c r="I31" s="48"/>
      <c r="J31" s="48"/>
      <c r="K31" s="48">
        <v>114</v>
      </c>
      <c r="L31" s="48">
        <v>141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374</v>
      </c>
      <c r="AJ31" s="49">
        <f t="shared" si="1"/>
        <v>0</v>
      </c>
      <c r="AK31" s="49">
        <f t="shared" si="2"/>
        <v>0</v>
      </c>
      <c r="AL31" s="49">
        <f t="shared" si="3"/>
        <v>374</v>
      </c>
      <c r="AM31" s="49">
        <f t="shared" si="4"/>
        <v>3</v>
      </c>
      <c r="AN31" s="50">
        <f t="shared" si="5"/>
        <v>124.66666666666667</v>
      </c>
    </row>
    <row r="32" spans="1:40" ht="12.75">
      <c r="A32" s="48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  <c r="AJ32" s="49">
        <f t="shared" si="1"/>
        <v>0</v>
      </c>
      <c r="AK32" s="49">
        <f t="shared" si="2"/>
        <v>0</v>
      </c>
      <c r="AL32" s="49">
        <f t="shared" si="3"/>
        <v>0</v>
      </c>
      <c r="AM32" s="49">
        <f t="shared" si="4"/>
        <v>0</v>
      </c>
      <c r="AN32" s="50" t="e">
        <f t="shared" si="5"/>
        <v>#DIV/0!</v>
      </c>
    </row>
    <row r="33" spans="1:40" ht="12.75">
      <c r="A33" s="48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0</v>
      </c>
      <c r="AJ33" s="49">
        <f t="shared" si="1"/>
        <v>0</v>
      </c>
      <c r="AK33" s="49">
        <f t="shared" si="2"/>
        <v>0</v>
      </c>
      <c r="AL33" s="49">
        <f t="shared" si="3"/>
        <v>0</v>
      </c>
      <c r="AM33" s="49">
        <f t="shared" si="4"/>
        <v>0</v>
      </c>
      <c r="AN33" s="50" t="e">
        <f t="shared" si="5"/>
        <v>#DIV/0!</v>
      </c>
    </row>
    <row r="34" spans="1:40" ht="12.75">
      <c r="A34" s="48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0</v>
      </c>
      <c r="AJ34" s="49">
        <f t="shared" si="1"/>
        <v>0</v>
      </c>
      <c r="AK34" s="49">
        <f t="shared" si="2"/>
        <v>0</v>
      </c>
      <c r="AL34" s="49">
        <f t="shared" si="3"/>
        <v>0</v>
      </c>
      <c r="AM34" s="49">
        <f t="shared" si="4"/>
        <v>0</v>
      </c>
      <c r="AN34" s="50" t="e">
        <f t="shared" si="5"/>
        <v>#DIV/0!</v>
      </c>
    </row>
    <row r="35" spans="1:40" ht="12.75">
      <c r="A35" s="48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  <c r="AJ35" s="49">
        <f t="shared" si="1"/>
        <v>0</v>
      </c>
      <c r="AK35" s="49">
        <f t="shared" si="2"/>
        <v>0</v>
      </c>
      <c r="AL35" s="49">
        <f t="shared" si="3"/>
        <v>0</v>
      </c>
      <c r="AM35" s="49">
        <f t="shared" si="4"/>
        <v>0</v>
      </c>
      <c r="AN35" s="50" t="e">
        <f t="shared" si="5"/>
        <v>#DIV/0!</v>
      </c>
    </row>
    <row r="36" spans="1:40" ht="12.75">
      <c r="A36" s="48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0</v>
      </c>
      <c r="AJ36" s="49">
        <f t="shared" si="1"/>
        <v>0</v>
      </c>
      <c r="AK36" s="49">
        <f t="shared" si="2"/>
        <v>0</v>
      </c>
      <c r="AL36" s="49">
        <f t="shared" si="3"/>
        <v>0</v>
      </c>
      <c r="AM36" s="49">
        <f t="shared" si="4"/>
        <v>0</v>
      </c>
      <c r="AN36" s="50" t="e">
        <f t="shared" si="5"/>
        <v>#DIV/0!</v>
      </c>
    </row>
    <row r="37" spans="1:40" ht="12.75">
      <c r="A37" s="48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0</v>
      </c>
      <c r="AK37" s="49">
        <f t="shared" si="2"/>
        <v>0</v>
      </c>
      <c r="AL37" s="49">
        <f t="shared" si="3"/>
        <v>0</v>
      </c>
      <c r="AM37" s="49">
        <f t="shared" si="4"/>
        <v>0</v>
      </c>
      <c r="AN37" s="50" t="e">
        <f t="shared" si="5"/>
        <v>#DIV/0!</v>
      </c>
    </row>
    <row r="38" spans="1:40" ht="12.75">
      <c r="A38" s="48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4a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2009-05-20T13:48:55Z</cp:lastPrinted>
  <dcterms:created xsi:type="dcterms:W3CDTF">1999-10-03T14:06:37Z</dcterms:created>
  <dcterms:modified xsi:type="dcterms:W3CDTF">2009-05-25T09:49:26Z</dcterms:modified>
  <cp:category/>
  <cp:version/>
  <cp:contentType/>
  <cp:contentStatus/>
</cp:coreProperties>
</file>